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gif" ContentType="image/gif"/>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cen_3f_cdo_pc10a\Google Drive\2. AulaPlaneta\EDICION\2. MA_07_05_CO\Copia GH\"/>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4890" windowHeight="913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H57" i="1" s="1"/>
  <c r="I58" i="1"/>
  <c r="I59" i="1"/>
  <c r="H59" i="1" s="1"/>
  <c r="I60" i="1"/>
  <c r="I61" i="1"/>
  <c r="H61" i="1" s="1"/>
  <c r="I62" i="1"/>
  <c r="I63" i="1"/>
  <c r="H63" i="1" s="1"/>
  <c r="I64" i="1"/>
  <c r="H64" i="1" s="1"/>
  <c r="I65" i="1"/>
  <c r="H65" i="1" s="1"/>
  <c r="I66" i="1"/>
  <c r="H66" i="1" s="1"/>
  <c r="I67" i="1"/>
  <c r="H67" i="1" s="1"/>
  <c r="I68" i="1"/>
  <c r="H68" i="1" s="1"/>
  <c r="I69" i="1"/>
  <c r="H69" i="1" s="1"/>
  <c r="I70" i="1"/>
  <c r="H70" i="1" s="1"/>
  <c r="I71" i="1"/>
  <c r="H71" i="1" s="1"/>
  <c r="I72" i="1"/>
  <c r="H72"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H53" i="1"/>
  <c r="H52" i="1"/>
  <c r="H51" i="1"/>
  <c r="H49" i="1"/>
  <c r="H48" i="1"/>
  <c r="H47" i="1"/>
  <c r="H46" i="1"/>
  <c r="H44" i="1"/>
  <c r="H43" i="1"/>
  <c r="H42" i="1"/>
  <c r="H41" i="1"/>
  <c r="H39" i="1"/>
  <c r="H38" i="1"/>
  <c r="H37" i="1"/>
  <c r="H36" i="1"/>
  <c r="H34"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C72" i="1"/>
  <c r="C71" i="1"/>
  <c r="C70" i="1"/>
  <c r="C69" i="1"/>
  <c r="C68" i="1"/>
  <c r="C67" i="1"/>
  <c r="C66" i="1"/>
  <c r="C65" i="1"/>
  <c r="C64" i="1"/>
  <c r="C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A10" i="1"/>
  <c r="A11" i="1" s="1"/>
  <c r="A12" i="1" s="1"/>
  <c r="F12" i="1" s="1"/>
  <c r="G12" i="1" s="1"/>
  <c r="M8" i="1"/>
  <c r="M7" i="1"/>
  <c r="M6" i="1"/>
  <c r="M5" i="1"/>
  <c r="F5" i="1"/>
  <c r="M4" i="1"/>
  <c r="M3" i="1"/>
  <c r="M2" i="1"/>
  <c r="M1" i="1"/>
  <c r="E9" i="1" s="1"/>
  <c r="H12" i="1" l="1"/>
  <c r="H11" i="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F20" i="1" l="1"/>
  <c r="G20" i="1" s="1"/>
  <c r="H20" i="1"/>
  <c r="A21" i="1"/>
  <c r="F21" i="1" l="1"/>
  <c r="G21" i="1" s="1"/>
  <c r="H21" i="1"/>
  <c r="A22" i="1"/>
  <c r="F22" i="1" l="1"/>
  <c r="G22" i="1" s="1"/>
  <c r="H22" i="1"/>
  <c r="A23" i="1"/>
  <c r="F23" i="1" l="1"/>
  <c r="G23" i="1" s="1"/>
  <c r="H23" i="1"/>
  <c r="A24" i="1"/>
  <c r="F24" i="1" l="1"/>
  <c r="G24" i="1" s="1"/>
  <c r="H24" i="1"/>
  <c r="A25" i="1"/>
  <c r="F25" i="1" l="1"/>
  <c r="G25" i="1" s="1"/>
  <c r="H25" i="1"/>
  <c r="A26" i="1"/>
  <c r="F26" i="1" l="1"/>
  <c r="G26" i="1" s="1"/>
  <c r="H26" i="1"/>
  <c r="A27" i="1"/>
  <c r="F27" i="1" l="1"/>
  <c r="G27" i="1" s="1"/>
  <c r="H27" i="1"/>
  <c r="A28" i="1"/>
  <c r="F28" i="1" l="1"/>
  <c r="G28" i="1" s="1"/>
  <c r="H28" i="1"/>
  <c r="A29" i="1"/>
  <c r="F29" i="1" l="1"/>
  <c r="G29" i="1" s="1"/>
  <c r="H29" i="1"/>
  <c r="A30" i="1"/>
  <c r="F30" i="1" l="1"/>
  <c r="G30" i="1" s="1"/>
  <c r="H30" i="1"/>
  <c r="A31" i="1"/>
  <c r="F31" i="1" l="1"/>
  <c r="G31" i="1" s="1"/>
  <c r="H31" i="1"/>
  <c r="A32" i="1"/>
  <c r="F32" i="1" l="1"/>
  <c r="G32" i="1" s="1"/>
  <c r="H32" i="1"/>
  <c r="A33" i="1"/>
  <c r="F33" i="1" l="1"/>
  <c r="G33" i="1" s="1"/>
  <c r="H33" i="1"/>
  <c r="A34" i="1"/>
  <c r="F34" i="1" s="1"/>
  <c r="G34" i="1" s="1"/>
  <c r="A35" i="1" l="1"/>
  <c r="F35" i="1" l="1"/>
  <c r="G35" i="1" s="1"/>
  <c r="H35" i="1"/>
  <c r="A36" i="1"/>
  <c r="F36" i="1" s="1"/>
  <c r="G36" i="1" s="1"/>
  <c r="A37" i="1" l="1"/>
  <c r="F37" i="1" s="1"/>
  <c r="G37" i="1" s="1"/>
  <c r="A38" i="1" l="1"/>
  <c r="F38" i="1" s="1"/>
  <c r="G38" i="1" s="1"/>
  <c r="A39" i="1" l="1"/>
  <c r="F39" i="1" s="1"/>
  <c r="G39" i="1" s="1"/>
  <c r="A40" i="1" l="1"/>
  <c r="F40" i="1" l="1"/>
  <c r="G40" i="1" s="1"/>
  <c r="H40" i="1"/>
  <c r="A41" i="1"/>
  <c r="F41" i="1" s="1"/>
  <c r="G41" i="1" s="1"/>
  <c r="A42" i="1" l="1"/>
  <c r="F42" i="1" s="1"/>
  <c r="G42" i="1" s="1"/>
  <c r="A43" i="1" l="1"/>
  <c r="F43" i="1" s="1"/>
  <c r="G43" i="1" s="1"/>
  <c r="A44" i="1" l="1"/>
  <c r="F44" i="1" s="1"/>
  <c r="G44" i="1" s="1"/>
  <c r="A45" i="1" l="1"/>
  <c r="F45" i="1" l="1"/>
  <c r="G45" i="1" s="1"/>
  <c r="H45" i="1"/>
  <c r="A46" i="1"/>
  <c r="F46" i="1" s="1"/>
  <c r="G46" i="1" s="1"/>
  <c r="A47" i="1" l="1"/>
  <c r="F47" i="1" s="1"/>
  <c r="G47" i="1" s="1"/>
  <c r="A48" i="1" l="1"/>
  <c r="F48" i="1" s="1"/>
  <c r="G48" i="1" s="1"/>
  <c r="A49" i="1" l="1"/>
  <c r="F49" i="1" s="1"/>
  <c r="G49" i="1" s="1"/>
  <c r="A50" i="1" l="1"/>
  <c r="F50" i="1" l="1"/>
  <c r="G50" i="1" s="1"/>
  <c r="H50" i="1"/>
  <c r="A51" i="1"/>
  <c r="F51" i="1" s="1"/>
  <c r="G51" i="1" s="1"/>
  <c r="A52" i="1" l="1"/>
  <c r="F52" i="1" s="1"/>
  <c r="G52" i="1" s="1"/>
  <c r="A53" i="1" l="1"/>
  <c r="F53" i="1" s="1"/>
  <c r="G53" i="1" s="1"/>
  <c r="A54" i="1" l="1"/>
  <c r="F54" i="1" s="1"/>
  <c r="G54" i="1" s="1"/>
  <c r="A55" i="1" l="1"/>
  <c r="F55" i="1" l="1"/>
  <c r="G55" i="1" s="1"/>
  <c r="H55" i="1"/>
  <c r="A56" i="1"/>
  <c r="F56" i="1" s="1"/>
  <c r="G56" i="1" s="1"/>
  <c r="A57" i="1" l="1"/>
  <c r="F57" i="1" s="1"/>
  <c r="G57" i="1" s="1"/>
  <c r="A58" i="1" l="1"/>
  <c r="F58" i="1" s="1"/>
  <c r="G58" i="1" s="1"/>
  <c r="A59" i="1" l="1"/>
  <c r="F59" i="1" s="1"/>
  <c r="G59" i="1" s="1"/>
  <c r="A60" i="1" l="1"/>
  <c r="F60" i="1" s="1"/>
  <c r="G60" i="1" s="1"/>
  <c r="A61" i="1" l="1"/>
  <c r="F61" i="1" s="1"/>
  <c r="G61" i="1" s="1"/>
  <c r="A62" i="1" l="1"/>
  <c r="F62" i="1" l="1"/>
  <c r="G62" i="1" s="1"/>
  <c r="A63" i="1"/>
  <c r="F63" i="1" l="1"/>
  <c r="G63" i="1" s="1"/>
  <c r="A64" i="1"/>
  <c r="F64" i="1" l="1"/>
  <c r="G64" i="1" s="1"/>
  <c r="A65" i="1"/>
  <c r="F65" i="1" l="1"/>
  <c r="G65" i="1" s="1"/>
  <c r="A66" i="1"/>
  <c r="F66" i="1" l="1"/>
  <c r="G66" i="1" s="1"/>
  <c r="A67" i="1"/>
  <c r="F67" i="1" l="1"/>
  <c r="G67" i="1" s="1"/>
  <c r="A68" i="1"/>
  <c r="F68" i="1" l="1"/>
  <c r="G68" i="1" s="1"/>
  <c r="A69" i="1"/>
  <c r="F69" i="1" l="1"/>
  <c r="G69" i="1" s="1"/>
  <c r="A70" i="1"/>
  <c r="F70" i="1" l="1"/>
  <c r="G70" i="1" s="1"/>
  <c r="A71" i="1"/>
  <c r="F71" i="1" l="1"/>
  <c r="G71" i="1" s="1"/>
  <c r="A72" i="1"/>
  <c r="F72" i="1" l="1"/>
  <c r="G72" i="1" s="1"/>
  <c r="A73" i="1"/>
  <c r="F73" i="1" s="1"/>
  <c r="G73" i="1" s="1"/>
</calcChain>
</file>

<file path=xl/sharedStrings.xml><?xml version="1.0" encoding="utf-8"?>
<sst xmlns="http://schemas.openxmlformats.org/spreadsheetml/2006/main" count="457" uniqueCount="219">
  <si>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</si>
  <si>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</si>
  <si>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</si>
  <si>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</si>
  <si>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</si>
  <si>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</si>
  <si>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</si>
  <si>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</si>
  <si>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</si>
  <si>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</si>
  <si>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</si>
  <si>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</si>
  <si>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</si>
  <si>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</si>
  <si>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</si>
  <si>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</si>
  <si>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</si>
  <si>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</si>
  <si>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</si>
  <si>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</si>
  <si>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</si>
  <si>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</si>
  <si>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</si>
  <si>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</si>
  <si>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</si>
  <si>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</si>
  <si>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</si>
  <si>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</si>
  <si>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</si>
  <si>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</si>
  <si>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</si>
  <si>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</si>
  <si>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</si>
  <si>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</si>
  <si>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</si>
  <si>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</si>
  <si>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</si>
  <si>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</si>
  <si>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</si>
  <si>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</si>
  <si>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</si>
  <si>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</si>
  <si>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</si>
  <si>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</si>
  <si>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</si>
  <si>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</si>
  <si>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</si>
  <si>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</si>
  <si>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</si>
  <si>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</si>
  <si>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</si>
  <si>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</si>
  <si>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</si>
  <si>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</si>
  <si>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</si>
  <si>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</si>
  <si>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</si>
  <si>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</si>
  <si>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</si>
  <si>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</si>
  <si>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</si>
  <si>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</si>
  <si>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</si>
  <si>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</si>
  <si>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</si>
  <si>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</si>
  <si>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</si>
  <si>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</si>
  <si>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</si>
  <si>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</si>
  <si>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</si>
  <si>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</si>
  <si>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</si>
  <si>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</si>
  <si>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</si>
  <si>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</si>
  <si>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</si>
  <si>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</si>
  <si>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</si>
  <si>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</si>
  <si>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</si>
  <si>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</si>
  <si>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</si>
  <si>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</si>
  <si>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</si>
  <si>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</si>
  <si>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</si>
  <si>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</si>
  <si>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</si>
  <si>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</si>
  <si>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</si>
  <si>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</si>
  <si>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</si>
  <si>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</si>
  <si>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</si>
  <si>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</si>
  <si>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</si>
  <si>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</si>
  <si>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</si>
  <si>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</si>
  <si>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</si>
  <si>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</si>
  <si>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</si>
  <si>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</si>
  <si>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</si>
  <si>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</si>
  <si>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</si>
  <si>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</si>
  <si>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</si>
  <si>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</si>
  <si>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</si>
  <si>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</si>
  <si>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</si>
  <si>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</si>
  <si>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</si>
  <si>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</si>
  <si>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</si>
  <si>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</si>
  <si>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</si>
  <si>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</si>
  <si>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</si>
  <si>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</si>
  <si>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</si>
  <si>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</si>
  <si>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</si>
  <si>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</si>
  <si>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</si>
  <si>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</si>
  <si>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</si>
  <si>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</si>
  <si>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</si>
  <si>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</si>
  <si>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</si>
  <si>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</si>
  <si>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</si>
  <si>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</si>
  <si>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</si>
  <si>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</si>
  <si>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</si>
  <si>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</si>
  <si>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</si>
  <si>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</si>
  <si>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</si>
  <si>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</si>
  <si>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</si>
  <si>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</si>
  <si>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</si>
  <si>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</si>
  <si>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</si>
  <si>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</si>
  <si>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</si>
  <si>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</si>
  <si>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</si>
  <si>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</si>
  <si>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</si>
  <si>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</si>
  <si>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</si>
  <si>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</si>
  <si>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</si>
  <si>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</si>
  <si>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</si>
  <si>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</si>
  <si>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</si>
  <si>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</si>
  <si>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</si>
  <si>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</si>
  <si>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</si>
  <si>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</si>
  <si>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</si>
  <si>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</si>
  <si>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</si>
  <si>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</si>
  <si>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</si>
  <si>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</si>
  <si>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</si>
  <si>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</si>
  <si>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</si>
  <si>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</si>
  <si>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</si>
  <si>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</si>
  <si>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</si>
  <si>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</si>
  <si>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</si>
  <si>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</si>
  <si>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</si>
  <si>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</si>
  <si>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</si>
  <si>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Ilustración</t>
  </si>
  <si>
    <t>Los números racionales</t>
  </si>
  <si>
    <t>Adriana Ma. Pachón</t>
  </si>
  <si>
    <t>Fotografía</t>
  </si>
  <si>
    <t>Cuaderno de Estudio</t>
  </si>
  <si>
    <t>MA_07_05_CO</t>
  </si>
  <si>
    <t>Imagen tomada de aula planeta:
2ºESO/Matemáticas/Los números fraccionarios/Los números fraccionarios o racionales/primera imagen</t>
  </si>
  <si>
    <t>4 estudiantes, 2 niñas y 2 niños.</t>
  </si>
  <si>
    <t>Una rodaja de fruta partida en 10 pedazos iguales.</t>
  </si>
  <si>
    <t xml:space="preserve">Una rodaja de kiwi partida </t>
  </si>
  <si>
    <t xml:space="preserve">Dibujar un diagrama de Venn del conjunto de los números racionales como el que se muestra en la columna observaciones.
 Las letras deben tener el mismo color del óvalo que están mostrando. Proponer colores diferentes a los de la imagen. 
</t>
  </si>
  <si>
    <t xml:space="preserve">Ver descripción </t>
  </si>
  <si>
    <t xml:space="preserve">
Diseñar la tabla de doble entrada que se muestra.
Los textos de la tabla son:
* Fracción
* Fracción equivalente por simplificación
* Fracción equivalente por amplificación
</t>
  </si>
  <si>
    <t xml:space="preserve">Dibujar el texto y números como se ve en  la columna observaciones.
Texto:
* El inverso de
* es
</t>
  </si>
  <si>
    <t xml:space="preserve">Bebé y termómetro digital </t>
  </si>
  <si>
    <t xml:space="preserve">Se observa un cubo partido como se muestra  en  la columna observaciones,debe tener las flechas y los textos que se leen a la derecha  de la imagen.  
Textos: 
* Fracción decimal
* Número decimal
* del cubo
* una décima
* del cubo
* una centésima
* del cubo
* una milésima
</t>
  </si>
  <si>
    <t xml:space="preserve">Se observa un diagrama  como se ve en  la columna observaciones. 
Los colores de texto y fondo se pueden manejar libremente para que se vean bien.
Textos:
* Se hace la división entera.
* Se ubica una coma en el cociente a la vez que se agrega un cero en el residuo.
* Se divide.
* Se agrega un cero en el residuo y se divide; así sucesivamente.
</t>
  </si>
  <si>
    <t xml:space="preserve">Se observa una piscina con  pelotas de los siguientes colores:
Negro(máximo se deben ver 7)
Verde(máximo se deben ver 43)
Blanco(son la mayoría)
Azul (segunda en cantidad)
Rojo (en igual proporción con azul y amarillas)
Amarillo
Al lado del dibujo se debe ver un cartel con el  texto como se ve  en  la columna observaciones.
Textos:
* de las pelotas son negras.
* de las pelotas son verdes.
* de las pelotas son amarillas.
* de las pelotas son rojas.
* de las pelotas son azules.
* de las pelotas son blancas.
</t>
  </si>
  <si>
    <t xml:space="preserve">Se debe ver lo que se muestra  en la columna observaciones con los colores de texto tal como se ven.
</t>
  </si>
  <si>
    <t xml:space="preserve">Se debe ver lo que se muestra  en la columna observaciones con los colores de texto tal como se ven.
La línea que va encima del 2 después del igual, debe ser delgada. 
Texto
* porque
</t>
  </si>
  <si>
    <t xml:space="preserve">Se debe ver lo que se muestra  en la columna observaciones con los colores de texto tal como se ven.
La línea que va encima del 1 después del igual, debe ser delgada. Como imagen 12. 
Texto
* porque
</t>
  </si>
  <si>
    <t xml:space="preserve">Se debe ver lo que se muestra  en la columna observaciones con los colores de texto tal como se ven.
Texto: 
* Número decimal
* Fracción decimal
* Simplificación
* Número racional
* Una cifra decimal
* Un cero en el denominador
* Dos cifras decimales
* Dos ceros en el denominador
* Tres cifras decimales
* Tres ceros en el denominador
</t>
  </si>
  <si>
    <t xml:space="preserve">Se observa una tabla como la  que se muestra  en la columna observaciones, es importante conservar los colores como se ven en la tabla.
Texto: (el segundo texto tiene un cambio, escribir el que aparece a continuación)
* Número decimal
* Proceso para hallar la fracción generatriz 
* Simplificación
* Número racional
* Periodo con una cifra
* Un nueve en el denominador
* No se puede cimplificar
* Periodo con dos cifras
* Dos nueves en el denominador
* Periodo con dos cifras
* Dos nueves en el denominador
</t>
  </si>
  <si>
    <t>Se debe ver lo que se muestra  en la columna observaciones con los colores de texto tal como se ven.
Texto: 
* El periodo es 96, tiene dos cifras.
* Tiene una cifra decimal que no es periódica.</t>
  </si>
  <si>
    <t xml:space="preserve">Generar recta numérica sobre una cuadrícula, mostrando números positivos y negativos. </t>
  </si>
  <si>
    <t xml:space="preserve">Recta numérica con los números en colores como se muestra en la image. 
Texto:
* 4 partes hacia la izquierda. 
* 2 partes hacia la derecha.
</t>
  </si>
  <si>
    <t xml:space="preserve">La imagen se debe hacer escribiendo los números decimales con coma y no con punto.
</t>
  </si>
  <si>
    <t xml:space="preserve">Diseñar una imagen similar al plano cartesiano que se muestra, pues fue tomada literal de internet (aunque la imagen es genérica). 
Texto:
* Cuadrante II (- , +)
* Cuadrante I (+ , +)
* Cuadrante III (- , -)
* Cuadrante IV (+ , -) 
</t>
  </si>
  <si>
    <t xml:space="preserve">Plano cartesiano que se ve en la columna observaciones.
La y que va en la parte inferior debe estar con el signo negativo, es decir: -y
 </t>
  </si>
  <si>
    <t xml:space="preserve">Plano cartesiano que se ve en la columna observaciones.
La y que va en la parte inferior debe estar con el signo negativo, es decir: -y
</t>
  </si>
  <si>
    <t>Plano cartesiano que se ve en la columna observaciones.</t>
  </si>
  <si>
    <t>Se deben ver 4 sobres con semillas secas como maní, nueces, uvas y avellanas, donde se puede leer con claridad el peso de cada uno que es:
Maní: 500 g
Nueces: 50,75 g
Uvas: 12,5 g
Avellanas: 125 g</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</si>
</sst>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
      <sz val="10"/>
      <color rgb="FF000000"/>
      <name val="Century Gothic"/>
      <family val="2"/>
    </font>
    <font>
      <sz val="9"/>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medium">
        <color rgb="FF000000"/>
      </right>
      <top style="thin">
        <color auto="1"/>
      </top>
      <bottom style="medium">
        <color auto="1"/>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7">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12"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14" fillId="0" borderId="0" xfId="0" applyFont="1" applyBorder="1" applyAlignment="1">
      <alignment vertical="center" wrapText="1"/>
    </xf>
    <xf numFmtId="0" fontId="14"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1" fillId="0" borderId="29" xfId="0" applyFont="1" applyBorder="1" applyAlignment="1">
      <alignment vertical="center" wrapText="1"/>
    </xf>
    <xf numFmtId="0" fontId="21" fillId="0" borderId="29" xfId="0" applyFont="1" applyFill="1" applyBorder="1" applyAlignment="1">
      <alignment vertical="center" wrapText="1"/>
    </xf>
    <xf numFmtId="0" fontId="20"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pplyProtection="1">
      <alignment horizontal="center"/>
      <protection locked="0"/>
    </xf>
    <xf numFmtId="164" fontId="7" fillId="0" borderId="26" xfId="0" applyNumberFormat="1" applyFont="1" applyBorder="1" applyAlignment="1" applyProtection="1">
      <alignment horizontal="center"/>
      <protection locked="0"/>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22" xfId="0" applyFont="1" applyBorder="1" applyProtection="1">
      <protection locked="0"/>
    </xf>
    <xf numFmtId="0" fontId="2" fillId="0" borderId="36" xfId="0" applyFont="1" applyBorder="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8" borderId="0" xfId="0" applyFont="1" applyFill="1" applyAlignment="1">
      <alignment horizontal="center" vertical="center" wrapText="1"/>
    </xf>
    <xf numFmtId="0" fontId="13" fillId="7" borderId="0" xfId="0" applyFont="1" applyFill="1" applyAlignment="1">
      <alignment horizontal="center" vertical="center" wrapText="1"/>
    </xf>
    <xf numFmtId="0" fontId="22" fillId="0" borderId="5" xfId="0" applyFont="1" applyBorder="1" applyAlignment="1" applyProtection="1">
      <alignment wrapText="1"/>
      <protection locked="0"/>
    </xf>
    <xf numFmtId="0" fontId="22" fillId="0" borderId="5" xfId="0" applyFont="1" applyBorder="1" applyAlignment="1" applyProtection="1">
      <alignment vertical="center" wrapText="1"/>
      <protection locked="0"/>
    </xf>
    <xf numFmtId="0" fontId="23"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G"/><Relationship Id="rId18" Type="http://schemas.openxmlformats.org/officeDocument/2006/relationships/image" Target="../media/image18.JP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JPG"/><Relationship Id="rId2" Type="http://schemas.openxmlformats.org/officeDocument/2006/relationships/image" Target="../media/image2.gif"/><Relationship Id="rId16" Type="http://schemas.openxmlformats.org/officeDocument/2006/relationships/image" Target="../media/image16.JPG"/><Relationship Id="rId20" Type="http://schemas.openxmlformats.org/officeDocument/2006/relationships/image" Target="../media/image20.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JPG"/><Relationship Id="rId10" Type="http://schemas.openxmlformats.org/officeDocument/2006/relationships/image" Target="../media/image10.png"/><Relationship Id="rId19" Type="http://schemas.openxmlformats.org/officeDocument/2006/relationships/image" Target="../media/image19.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gif"/></Relationships>
</file>

<file path=xl/drawings/drawing1.xml><?xml version="1.0" encoding="utf-8"?>
<xdr:wsDr xmlns:xdr="http://schemas.openxmlformats.org/drawingml/2006/spreadsheetDrawing" xmlns:a="http://schemas.openxmlformats.org/drawingml/2006/main">
  <xdr:twoCellAnchor editAs="oneCell">
    <xdr:from>
      <xdr:col>10</xdr:col>
      <xdr:colOff>123248</xdr:colOff>
      <xdr:row>12</xdr:row>
      <xdr:rowOff>433917</xdr:rowOff>
    </xdr:from>
    <xdr:to>
      <xdr:col>10</xdr:col>
      <xdr:colOff>2148417</xdr:colOff>
      <xdr:row>12</xdr:row>
      <xdr:rowOff>2063750</xdr:rowOff>
    </xdr:to>
    <xdr:pic>
      <xdr:nvPicPr>
        <xdr:cNvPr id="13" name="1 Imagen"/>
        <xdr:cNvPicPr>
          <a:picLocks noChangeAspect="1"/>
        </xdr:cNvPicPr>
      </xdr:nvPicPr>
      <xdr:blipFill rotWithShape="1">
        <a:blip xmlns:r="http://schemas.openxmlformats.org/officeDocument/2006/relationships" r:embed="rId1"/>
        <a:srcRect l="12344" t="30514" r="30776" b="20965"/>
        <a:stretch/>
      </xdr:blipFill>
      <xdr:spPr>
        <a:xfrm>
          <a:off x="16485081" y="3778250"/>
          <a:ext cx="2025169" cy="1629833"/>
        </a:xfrm>
        <a:prstGeom prst="rect">
          <a:avLst/>
        </a:prstGeom>
      </xdr:spPr>
    </xdr:pic>
    <xdr:clientData/>
  </xdr:twoCellAnchor>
  <xdr:twoCellAnchor editAs="oneCell">
    <xdr:from>
      <xdr:col>10</xdr:col>
      <xdr:colOff>190499</xdr:colOff>
      <xdr:row>13</xdr:row>
      <xdr:rowOff>158749</xdr:rowOff>
    </xdr:from>
    <xdr:to>
      <xdr:col>10</xdr:col>
      <xdr:colOff>3201947</xdr:colOff>
      <xdr:row>13</xdr:row>
      <xdr:rowOff>2094616</xdr:rowOff>
    </xdr:to>
    <xdr:pic>
      <xdr:nvPicPr>
        <xdr:cNvPr id="14" name="2 Imagen" descr="http://1.bp.blogspot.com/-KJOUPYtIhW0/UerB0SnUCfI/AAAAAAAAFr0/KTnqJF0uOqg/s1600/racionales1.gif"/>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552332" y="6074832"/>
          <a:ext cx="3011448" cy="1935867"/>
        </a:xfrm>
        <a:prstGeom prst="rect">
          <a:avLst/>
        </a:prstGeom>
        <a:noFill/>
        <a:ln>
          <a:noFill/>
        </a:ln>
      </xdr:spPr>
    </xdr:pic>
    <xdr:clientData/>
  </xdr:twoCellAnchor>
  <xdr:twoCellAnchor editAs="oneCell">
    <xdr:from>
      <xdr:col>10</xdr:col>
      <xdr:colOff>140866</xdr:colOff>
      <xdr:row>14</xdr:row>
      <xdr:rowOff>10582</xdr:rowOff>
    </xdr:from>
    <xdr:to>
      <xdr:col>10</xdr:col>
      <xdr:colOff>2829227</xdr:colOff>
      <xdr:row>14</xdr:row>
      <xdr:rowOff>1112461</xdr:rowOff>
    </xdr:to>
    <xdr:pic>
      <xdr:nvPicPr>
        <xdr:cNvPr id="15" name="3 Imagen"/>
        <xdr:cNvPicPr>
          <a:picLocks noChangeAspect="1"/>
        </xdr:cNvPicPr>
      </xdr:nvPicPr>
      <xdr:blipFill rotWithShape="1">
        <a:blip xmlns:r="http://schemas.openxmlformats.org/officeDocument/2006/relationships" r:embed="rId3"/>
        <a:srcRect l="27365" t="33298" r="28812" b="48885"/>
        <a:stretch/>
      </xdr:blipFill>
      <xdr:spPr>
        <a:xfrm>
          <a:off x="16502699" y="8159749"/>
          <a:ext cx="2688361" cy="1101879"/>
        </a:xfrm>
        <a:prstGeom prst="rect">
          <a:avLst/>
        </a:prstGeom>
      </xdr:spPr>
    </xdr:pic>
    <xdr:clientData/>
  </xdr:twoCellAnchor>
  <xdr:twoCellAnchor editAs="oneCell">
    <xdr:from>
      <xdr:col>10</xdr:col>
      <xdr:colOff>173301</xdr:colOff>
      <xdr:row>17</xdr:row>
      <xdr:rowOff>433917</xdr:rowOff>
    </xdr:from>
    <xdr:to>
      <xdr:col>10</xdr:col>
      <xdr:colOff>4799013</xdr:colOff>
      <xdr:row>17</xdr:row>
      <xdr:rowOff>3421592</xdr:rowOff>
    </xdr:to>
    <xdr:pic>
      <xdr:nvPicPr>
        <xdr:cNvPr id="16" name="5 Imagen"/>
        <xdr:cNvPicPr>
          <a:picLocks noChangeAspect="1"/>
        </xdr:cNvPicPr>
      </xdr:nvPicPr>
      <xdr:blipFill rotWithShape="1">
        <a:blip xmlns:r="http://schemas.openxmlformats.org/officeDocument/2006/relationships" r:embed="rId4"/>
        <a:srcRect l="6016" t="25244" r="56093" b="18058"/>
        <a:stretch/>
      </xdr:blipFill>
      <xdr:spPr>
        <a:xfrm>
          <a:off x="16535134" y="13398500"/>
          <a:ext cx="4625712" cy="2987675"/>
        </a:xfrm>
        <a:prstGeom prst="rect">
          <a:avLst/>
        </a:prstGeom>
      </xdr:spPr>
    </xdr:pic>
    <xdr:clientData/>
  </xdr:twoCellAnchor>
  <xdr:twoCellAnchor editAs="oneCell">
    <xdr:from>
      <xdr:col>10</xdr:col>
      <xdr:colOff>51408</xdr:colOff>
      <xdr:row>18</xdr:row>
      <xdr:rowOff>92227</xdr:rowOff>
    </xdr:from>
    <xdr:to>
      <xdr:col>15</xdr:col>
      <xdr:colOff>232834</xdr:colOff>
      <xdr:row>18</xdr:row>
      <xdr:rowOff>2529417</xdr:rowOff>
    </xdr:to>
    <xdr:pic>
      <xdr:nvPicPr>
        <xdr:cNvPr id="17" name="6 Imagen"/>
        <xdr:cNvPicPr>
          <a:picLocks noChangeAspect="1"/>
        </xdr:cNvPicPr>
      </xdr:nvPicPr>
      <xdr:blipFill rotWithShape="1">
        <a:blip xmlns:r="http://schemas.openxmlformats.org/officeDocument/2006/relationships" r:embed="rId5"/>
        <a:srcRect l="14316" t="19251" r="12057" b="32531"/>
        <a:stretch/>
      </xdr:blipFill>
      <xdr:spPr>
        <a:xfrm>
          <a:off x="16413241" y="17004394"/>
          <a:ext cx="5801176" cy="2437190"/>
        </a:xfrm>
        <a:prstGeom prst="rect">
          <a:avLst/>
        </a:prstGeom>
      </xdr:spPr>
    </xdr:pic>
    <xdr:clientData/>
  </xdr:twoCellAnchor>
  <xdr:twoCellAnchor editAs="oneCell">
    <xdr:from>
      <xdr:col>10</xdr:col>
      <xdr:colOff>148168</xdr:colOff>
      <xdr:row>16</xdr:row>
      <xdr:rowOff>560917</xdr:rowOff>
    </xdr:from>
    <xdr:to>
      <xdr:col>10</xdr:col>
      <xdr:colOff>3308723</xdr:colOff>
      <xdr:row>16</xdr:row>
      <xdr:rowOff>2807509</xdr:rowOff>
    </xdr:to>
    <xdr:pic>
      <xdr:nvPicPr>
        <xdr:cNvPr id="18" name="Imagen 17"/>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510001" y="10265834"/>
          <a:ext cx="3160555" cy="2246592"/>
        </a:xfrm>
        <a:prstGeom prst="rect">
          <a:avLst/>
        </a:prstGeom>
        <a:noFill/>
      </xdr:spPr>
    </xdr:pic>
    <xdr:clientData/>
  </xdr:twoCellAnchor>
  <xdr:twoCellAnchor editAs="oneCell">
    <xdr:from>
      <xdr:col>10</xdr:col>
      <xdr:colOff>235275</xdr:colOff>
      <xdr:row>19</xdr:row>
      <xdr:rowOff>63501</xdr:rowOff>
    </xdr:from>
    <xdr:to>
      <xdr:col>10</xdr:col>
      <xdr:colOff>5107679</xdr:colOff>
      <xdr:row>19</xdr:row>
      <xdr:rowOff>1693334</xdr:rowOff>
    </xdr:to>
    <xdr:pic>
      <xdr:nvPicPr>
        <xdr:cNvPr id="19" name="8 Imagen"/>
        <xdr:cNvPicPr>
          <a:picLocks noChangeAspect="1"/>
        </xdr:cNvPicPr>
      </xdr:nvPicPr>
      <xdr:blipFill rotWithShape="1">
        <a:blip xmlns:r="http://schemas.openxmlformats.org/officeDocument/2006/relationships" r:embed="rId7"/>
        <a:srcRect l="27546" t="43880" r="32633" b="33282"/>
        <a:stretch/>
      </xdr:blipFill>
      <xdr:spPr>
        <a:xfrm>
          <a:off x="16597108" y="19886084"/>
          <a:ext cx="4872404" cy="1629833"/>
        </a:xfrm>
        <a:prstGeom prst="rect">
          <a:avLst/>
        </a:prstGeom>
      </xdr:spPr>
    </xdr:pic>
    <xdr:clientData/>
  </xdr:twoCellAnchor>
  <xdr:twoCellAnchor editAs="oneCell">
    <xdr:from>
      <xdr:col>10</xdr:col>
      <xdr:colOff>437284</xdr:colOff>
      <xdr:row>20</xdr:row>
      <xdr:rowOff>21166</xdr:rowOff>
    </xdr:from>
    <xdr:to>
      <xdr:col>10</xdr:col>
      <xdr:colOff>2973917</xdr:colOff>
      <xdr:row>20</xdr:row>
      <xdr:rowOff>2036979</xdr:rowOff>
    </xdr:to>
    <xdr:pic>
      <xdr:nvPicPr>
        <xdr:cNvPr id="20" name="9 Imagen"/>
        <xdr:cNvPicPr>
          <a:picLocks noChangeAspect="1"/>
        </xdr:cNvPicPr>
      </xdr:nvPicPr>
      <xdr:blipFill rotWithShape="1">
        <a:blip xmlns:r="http://schemas.openxmlformats.org/officeDocument/2006/relationships" r:embed="rId8"/>
        <a:srcRect l="22375" t="31538" r="44240" b="35219"/>
        <a:stretch/>
      </xdr:blipFill>
      <xdr:spPr>
        <a:xfrm>
          <a:off x="16799117" y="21558249"/>
          <a:ext cx="2536633" cy="2015813"/>
        </a:xfrm>
        <a:prstGeom prst="rect">
          <a:avLst/>
        </a:prstGeom>
      </xdr:spPr>
    </xdr:pic>
    <xdr:clientData/>
  </xdr:twoCellAnchor>
  <xdr:twoCellAnchor editAs="oneCell">
    <xdr:from>
      <xdr:col>10</xdr:col>
      <xdr:colOff>340178</xdr:colOff>
      <xdr:row>21</xdr:row>
      <xdr:rowOff>243418</xdr:rowOff>
    </xdr:from>
    <xdr:to>
      <xdr:col>10</xdr:col>
      <xdr:colOff>3302001</xdr:colOff>
      <xdr:row>21</xdr:row>
      <xdr:rowOff>2474180</xdr:rowOff>
    </xdr:to>
    <xdr:pic>
      <xdr:nvPicPr>
        <xdr:cNvPr id="21" name="10 Imagen"/>
        <xdr:cNvPicPr>
          <a:picLocks noChangeAspect="1"/>
        </xdr:cNvPicPr>
      </xdr:nvPicPr>
      <xdr:blipFill rotWithShape="1">
        <a:blip xmlns:r="http://schemas.openxmlformats.org/officeDocument/2006/relationships" r:embed="rId9"/>
        <a:srcRect l="32556" t="33338" r="19632" b="18441"/>
        <a:stretch/>
      </xdr:blipFill>
      <xdr:spPr>
        <a:xfrm>
          <a:off x="16702011" y="24352251"/>
          <a:ext cx="2961823" cy="2230762"/>
        </a:xfrm>
        <a:prstGeom prst="rect">
          <a:avLst/>
        </a:prstGeom>
      </xdr:spPr>
    </xdr:pic>
    <xdr:clientData/>
  </xdr:twoCellAnchor>
  <xdr:twoCellAnchor editAs="oneCell">
    <xdr:from>
      <xdr:col>10</xdr:col>
      <xdr:colOff>212869</xdr:colOff>
      <xdr:row>22</xdr:row>
      <xdr:rowOff>380999</xdr:rowOff>
    </xdr:from>
    <xdr:to>
      <xdr:col>10</xdr:col>
      <xdr:colOff>5230433</xdr:colOff>
      <xdr:row>22</xdr:row>
      <xdr:rowOff>3227917</xdr:rowOff>
    </xdr:to>
    <xdr:pic>
      <xdr:nvPicPr>
        <xdr:cNvPr id="22" name="11 Imagen"/>
        <xdr:cNvPicPr>
          <a:picLocks noChangeAspect="1"/>
        </xdr:cNvPicPr>
      </xdr:nvPicPr>
      <xdr:blipFill rotWithShape="1">
        <a:blip xmlns:r="http://schemas.openxmlformats.org/officeDocument/2006/relationships" r:embed="rId10"/>
        <a:srcRect l="15999" t="18455" r="4192" b="33325"/>
        <a:stretch/>
      </xdr:blipFill>
      <xdr:spPr>
        <a:xfrm>
          <a:off x="16574702" y="27580166"/>
          <a:ext cx="5017564" cy="2846918"/>
        </a:xfrm>
        <a:prstGeom prst="rect">
          <a:avLst/>
        </a:prstGeom>
      </xdr:spPr>
    </xdr:pic>
    <xdr:clientData/>
  </xdr:twoCellAnchor>
  <xdr:twoCellAnchor editAs="oneCell">
    <xdr:from>
      <xdr:col>10</xdr:col>
      <xdr:colOff>190501</xdr:colOff>
      <xdr:row>23</xdr:row>
      <xdr:rowOff>294131</xdr:rowOff>
    </xdr:from>
    <xdr:to>
      <xdr:col>10</xdr:col>
      <xdr:colOff>4048331</xdr:colOff>
      <xdr:row>23</xdr:row>
      <xdr:rowOff>3142842</xdr:rowOff>
    </xdr:to>
    <xdr:pic>
      <xdr:nvPicPr>
        <xdr:cNvPr id="24" name="12 Imagen"/>
        <xdr:cNvPicPr>
          <a:picLocks noChangeAspect="1"/>
        </xdr:cNvPicPr>
      </xdr:nvPicPr>
      <xdr:blipFill rotWithShape="1">
        <a:blip xmlns:r="http://schemas.openxmlformats.org/officeDocument/2006/relationships" r:embed="rId11"/>
        <a:srcRect l="14493" t="19357" r="14303" b="14908"/>
        <a:stretch/>
      </xdr:blipFill>
      <xdr:spPr>
        <a:xfrm>
          <a:off x="16552334" y="31091631"/>
          <a:ext cx="3857830" cy="2848711"/>
        </a:xfrm>
        <a:prstGeom prst="rect">
          <a:avLst/>
        </a:prstGeom>
      </xdr:spPr>
    </xdr:pic>
    <xdr:clientData/>
  </xdr:twoCellAnchor>
  <xdr:twoCellAnchor editAs="oneCell">
    <xdr:from>
      <xdr:col>10</xdr:col>
      <xdr:colOff>296334</xdr:colOff>
      <xdr:row>24</xdr:row>
      <xdr:rowOff>126999</xdr:rowOff>
    </xdr:from>
    <xdr:to>
      <xdr:col>10</xdr:col>
      <xdr:colOff>3051010</xdr:colOff>
      <xdr:row>24</xdr:row>
      <xdr:rowOff>1563748</xdr:rowOff>
    </xdr:to>
    <xdr:pic>
      <xdr:nvPicPr>
        <xdr:cNvPr id="35" name="13 Imagen"/>
        <xdr:cNvPicPr>
          <a:picLocks noChangeAspect="1"/>
        </xdr:cNvPicPr>
      </xdr:nvPicPr>
      <xdr:blipFill rotWithShape="1">
        <a:blip xmlns:r="http://schemas.openxmlformats.org/officeDocument/2006/relationships" r:embed="rId12"/>
        <a:srcRect l="42193" t="28185" r="4959" b="32265"/>
        <a:stretch/>
      </xdr:blipFill>
      <xdr:spPr>
        <a:xfrm>
          <a:off x="16658167" y="34692166"/>
          <a:ext cx="2754676" cy="1436749"/>
        </a:xfrm>
        <a:prstGeom prst="rect">
          <a:avLst/>
        </a:prstGeom>
      </xdr:spPr>
    </xdr:pic>
    <xdr:clientData/>
  </xdr:twoCellAnchor>
  <xdr:twoCellAnchor editAs="oneCell">
    <xdr:from>
      <xdr:col>10</xdr:col>
      <xdr:colOff>139700</xdr:colOff>
      <xdr:row>25</xdr:row>
      <xdr:rowOff>88900</xdr:rowOff>
    </xdr:from>
    <xdr:to>
      <xdr:col>10</xdr:col>
      <xdr:colOff>3429635</xdr:colOff>
      <xdr:row>25</xdr:row>
      <xdr:rowOff>1267037</xdr:rowOff>
    </xdr:to>
    <xdr:pic>
      <xdr:nvPicPr>
        <xdr:cNvPr id="36" name="0 Imagen"/>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t="29325" b="31224"/>
        <a:stretch/>
      </xdr:blipFill>
      <xdr:spPr bwMode="auto">
        <a:xfrm>
          <a:off x="19294475" y="50447575"/>
          <a:ext cx="3289935" cy="83947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1635477</xdr:colOff>
      <xdr:row>20</xdr:row>
      <xdr:rowOff>889000</xdr:rowOff>
    </xdr:from>
    <xdr:to>
      <xdr:col>9</xdr:col>
      <xdr:colOff>2095500</xdr:colOff>
      <xdr:row>20</xdr:row>
      <xdr:rowOff>1238252</xdr:rowOff>
    </xdr:to>
    <xdr:pic>
      <xdr:nvPicPr>
        <xdr:cNvPr id="37" name="Imagen 36" descr="https://latex.codecogs.com/gif.latex?%5Cdpi%7B300%7D%20%5Cfn_jvn%20%5Clarge%200%2C%5Coverline%7B2%7D"/>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340894" y="22426083"/>
          <a:ext cx="460023" cy="349252"/>
        </a:xfrm>
        <a:prstGeom prst="rect">
          <a:avLst/>
        </a:prstGeom>
        <a:noFill/>
        <a:ln>
          <a:noFill/>
        </a:ln>
      </xdr:spPr>
    </xdr:pic>
    <xdr:clientData/>
  </xdr:twoCellAnchor>
  <xdr:twoCellAnchor editAs="oneCell">
    <xdr:from>
      <xdr:col>10</xdr:col>
      <xdr:colOff>135467</xdr:colOff>
      <xdr:row>26</xdr:row>
      <xdr:rowOff>105832</xdr:rowOff>
    </xdr:from>
    <xdr:to>
      <xdr:col>10</xdr:col>
      <xdr:colOff>4832562</xdr:colOff>
      <xdr:row>26</xdr:row>
      <xdr:rowOff>1903941</xdr:rowOff>
    </xdr:to>
    <xdr:pic>
      <xdr:nvPicPr>
        <xdr:cNvPr id="38" name="0 Imagen"/>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14188" t="24737" r="16507" b="46160"/>
        <a:stretch/>
      </xdr:blipFill>
      <xdr:spPr bwMode="auto">
        <a:xfrm>
          <a:off x="16497300" y="38015332"/>
          <a:ext cx="4697095" cy="179810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67733</xdr:colOff>
      <xdr:row>27</xdr:row>
      <xdr:rowOff>80475</xdr:rowOff>
    </xdr:from>
    <xdr:to>
      <xdr:col>10</xdr:col>
      <xdr:colOff>5535084</xdr:colOff>
      <xdr:row>27</xdr:row>
      <xdr:rowOff>1016000</xdr:rowOff>
    </xdr:to>
    <xdr:pic>
      <xdr:nvPicPr>
        <xdr:cNvPr id="39" name="0 Imagen"/>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12551" t="31467" r="6412" b="54345"/>
        <a:stretch/>
      </xdr:blipFill>
      <xdr:spPr bwMode="auto">
        <a:xfrm>
          <a:off x="16429566" y="40159558"/>
          <a:ext cx="5467351" cy="9355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138207</xdr:colOff>
      <xdr:row>29</xdr:row>
      <xdr:rowOff>105834</xdr:rowOff>
    </xdr:from>
    <xdr:to>
      <xdr:col>10</xdr:col>
      <xdr:colOff>2984500</xdr:colOff>
      <xdr:row>29</xdr:row>
      <xdr:rowOff>2211918</xdr:rowOff>
    </xdr:to>
    <xdr:pic>
      <xdr:nvPicPr>
        <xdr:cNvPr id="40" name="0 Imagen"/>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7052" t="7276"/>
        <a:stretch/>
      </xdr:blipFill>
      <xdr:spPr bwMode="auto">
        <a:xfrm>
          <a:off x="16500040" y="43613917"/>
          <a:ext cx="2846293" cy="210608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99464</xdr:colOff>
      <xdr:row>30</xdr:row>
      <xdr:rowOff>63500</xdr:rowOff>
    </xdr:from>
    <xdr:to>
      <xdr:col>10</xdr:col>
      <xdr:colOff>2741084</xdr:colOff>
      <xdr:row>30</xdr:row>
      <xdr:rowOff>2455333</xdr:rowOff>
    </xdr:to>
    <xdr:pic>
      <xdr:nvPicPr>
        <xdr:cNvPr id="41" name="0 Imagen"/>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t="5763" r="7982"/>
        <a:stretch/>
      </xdr:blipFill>
      <xdr:spPr bwMode="auto">
        <a:xfrm>
          <a:off x="16461297" y="45974000"/>
          <a:ext cx="2641620" cy="239183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441389</xdr:colOff>
      <xdr:row>28</xdr:row>
      <xdr:rowOff>148166</xdr:rowOff>
    </xdr:from>
    <xdr:to>
      <xdr:col>10</xdr:col>
      <xdr:colOff>2614085</xdr:colOff>
      <xdr:row>28</xdr:row>
      <xdr:rowOff>1936749</xdr:rowOff>
    </xdr:to>
    <xdr:pic>
      <xdr:nvPicPr>
        <xdr:cNvPr id="42" name="Imagen 41" descr="http://www.academica.mx/sites/default/files/imagecache/ancho_300px/wysiwyg_imageupload/41375/plano_cartesiano.jpg"/>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6803222" y="41423166"/>
          <a:ext cx="2172696" cy="1788583"/>
        </a:xfrm>
        <a:prstGeom prst="rect">
          <a:avLst/>
        </a:prstGeom>
        <a:noFill/>
        <a:ln>
          <a:noFill/>
        </a:ln>
      </xdr:spPr>
    </xdr:pic>
    <xdr:clientData/>
  </xdr:twoCellAnchor>
  <xdr:twoCellAnchor editAs="oneCell">
    <xdr:from>
      <xdr:col>10</xdr:col>
      <xdr:colOff>169334</xdr:colOff>
      <xdr:row>31</xdr:row>
      <xdr:rowOff>116418</xdr:rowOff>
    </xdr:from>
    <xdr:to>
      <xdr:col>10</xdr:col>
      <xdr:colOff>3672418</xdr:colOff>
      <xdr:row>31</xdr:row>
      <xdr:rowOff>2529418</xdr:rowOff>
    </xdr:to>
    <xdr:pic>
      <xdr:nvPicPr>
        <xdr:cNvPr id="43" name="0 Imagen"/>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8858" t="6838" r="6527" b="14534"/>
        <a:stretch/>
      </xdr:blipFill>
      <xdr:spPr bwMode="auto">
        <a:xfrm>
          <a:off x="16531167" y="48598668"/>
          <a:ext cx="3503084" cy="2413000"/>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B1" zoomScale="90" zoomScaleNormal="90" zoomScaleSheetLayoutView="70" zoomScalePageLayoutView="140" workbookViewId="0">
      <selection activeCell="B13" sqref="B13"/>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73.7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F6</v>
      </c>
    </row>
    <row r="2" spans="1:16" ht="15.75" x14ac:dyDescent="0.25">
      <c r="A2" s="1"/>
      <c r="B2" s="3" t="s">
        <v>121</v>
      </c>
      <c r="C2" s="79" t="s">
        <v>21</v>
      </c>
      <c r="D2" s="80"/>
      <c r="F2" s="72" t="s">
        <v>0</v>
      </c>
      <c r="G2" s="73"/>
      <c r="H2" s="58"/>
      <c r="I2" s="58"/>
      <c r="J2" s="14"/>
      <c r="L2" s="2" t="s">
        <v>153</v>
      </c>
      <c r="M2" s="2" t="str">
        <f ca="1">IF($N2&lt;COUNTIF('Definición técnica de imagenes'!$A$3:$A$102,$G$5),OFFSET('Definición técnica de imagenes'!$A$1,MATCH($G$5,'Definición técnica de imagenes'!$A$1:$A$104,0)-1+$N2,1,1,1),"")</f>
        <v>Inicio</v>
      </c>
      <c r="N2" s="2">
        <v>0</v>
      </c>
      <c r="O2" s="2" t="str">
        <f>'Definición técnica de imagenes'!A3</f>
        <v>M3A</v>
      </c>
    </row>
    <row r="3" spans="1:16" ht="15.75" x14ac:dyDescent="0.25">
      <c r="A3" s="1"/>
      <c r="B3" s="4" t="s">
        <v>8</v>
      </c>
      <c r="C3" s="81">
        <v>7</v>
      </c>
      <c r="D3" s="82"/>
      <c r="F3" s="74">
        <v>42396</v>
      </c>
      <c r="G3" s="75"/>
      <c r="H3" s="58"/>
      <c r="I3" s="38"/>
      <c r="J3" s="14"/>
      <c r="L3" s="2" t="s">
        <v>154</v>
      </c>
      <c r="M3" s="2" t="str">
        <f ca="1">IF($N3&lt;COUNTIF('Definición técnica de imagenes'!$A$3:$A$102,$G$5),OFFSET('Definición técnica de imagenes'!$A$1,MATCH($G$5,'Definición técnica de imagenes'!$A$1:$A$104,0)-1+$N3,1,1,1),"")</f>
        <v>Contenido</v>
      </c>
      <c r="N3" s="2">
        <v>1</v>
      </c>
      <c r="O3" s="2" t="str">
        <f>'Definición técnica de imagenes'!A4</f>
        <v>M5A</v>
      </c>
    </row>
    <row r="4" spans="1:16" ht="16.5" x14ac:dyDescent="0.3">
      <c r="A4" s="1"/>
      <c r="B4" s="4" t="s">
        <v>54</v>
      </c>
      <c r="C4" s="81" t="s">
        <v>188</v>
      </c>
      <c r="D4" s="82"/>
      <c r="E4" s="5"/>
      <c r="F4" s="37" t="s">
        <v>55</v>
      </c>
      <c r="G4" s="61" t="s">
        <v>191</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3" t="s">
        <v>189</v>
      </c>
      <c r="D5" s="84"/>
      <c r="E5" s="5"/>
      <c r="F5" s="37" t="str">
        <f>IF(G4="Recurso","Motor del recurso","")</f>
        <v/>
      </c>
      <c r="G5" s="61" t="s">
        <v>132</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68" t="s">
        <v>192</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76" t="s">
        <v>62</v>
      </c>
      <c r="G8" s="77"/>
      <c r="H8" s="77"/>
      <c r="I8" s="78"/>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67.5" x14ac:dyDescent="0.25">
      <c r="A10" s="12" t="str">
        <f>IF(OR(B10&lt;&gt;"",J10&lt;&gt;""),"IMG01","")</f>
        <v>IMG01</v>
      </c>
      <c r="B10" s="62" t="s">
        <v>198</v>
      </c>
      <c r="C10" s="20" t="str">
        <f t="shared" ref="C10:C41" si="0">IF(OR(B10&lt;&gt;"",J10&lt;&gt;""),IF($G$4="Recurso",CONCATENATE($G$4," ",$G$5),$G$4),"")</f>
        <v>Cuaderno de Estudio</v>
      </c>
      <c r="D10" s="63" t="s">
        <v>187</v>
      </c>
      <c r="E10" s="63" t="s">
        <v>153</v>
      </c>
      <c r="F10" s="13" t="str">
        <f t="shared" ref="F10" si="1">IF(OR(B10&lt;&gt;"",J10&lt;&gt;""),CONCATENATE($C$7,"_",$A10,IF($G$4="Cuaderno de Estudio","_small",CONCATENATE(IF(I10="","","n"),IF(LEFT($G$5,1)="F",".jpg",".png")))),"")</f>
        <v>MA_07_05_CO_IMG01_small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MA_07_05_CO_IMG01_zoom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193</v>
      </c>
      <c r="K10" s="64" t="s">
        <v>194</v>
      </c>
      <c r="O10" s="2" t="str">
        <f>'Definición técnica de imagenes'!A12</f>
        <v>M12D</v>
      </c>
    </row>
    <row r="11" spans="1:16" s="11" customFormat="1" ht="13.9" customHeight="1" x14ac:dyDescent="0.25">
      <c r="A11" s="12" t="str">
        <f t="shared" ref="A11:A18" si="3">IF(OR(B11&lt;&gt;"",J11&lt;&gt;""),CONCATENATE(LEFT(A10,3),IF(MID(A10,4,2)+1&lt;10,CONCATENATE("0",MID(A10,4,2)+1))),"")</f>
        <v>IMG02</v>
      </c>
      <c r="B11" s="62">
        <v>78855211</v>
      </c>
      <c r="C11" s="20" t="str">
        <f t="shared" si="0"/>
        <v>Cuaderno de Estudio</v>
      </c>
      <c r="D11" s="63" t="s">
        <v>190</v>
      </c>
      <c r="E11" s="63" t="s">
        <v>153</v>
      </c>
      <c r="F11" s="13" t="str">
        <f t="shared" ref="F11:F74" si="4">IF(OR(B11&lt;&gt;"",J11&lt;&gt;""),CONCATENATE($C$7,"_",$A11,IF($G$4="Cuaderno de Estudio","_small",CONCATENATE(IF(I11="","","n"),IF(LEFT($G$5,1)="F",".jpg",".png")))),"")</f>
        <v>MA_07_05_CO_IMG02_small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MA_07_05_CO_IMG02_zoom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t="s">
        <v>195</v>
      </c>
      <c r="K11" s="65"/>
      <c r="O11" s="2" t="str">
        <f>'Definición técnica de imagenes'!A13</f>
        <v>M101</v>
      </c>
    </row>
    <row r="12" spans="1:16" s="11" customFormat="1" x14ac:dyDescent="0.25">
      <c r="A12" s="12" t="str">
        <f t="shared" si="3"/>
        <v>IMG03</v>
      </c>
      <c r="B12" s="62">
        <v>210978823</v>
      </c>
      <c r="C12" s="20" t="str">
        <f t="shared" si="0"/>
        <v>Cuaderno de Estudio</v>
      </c>
      <c r="D12" s="63" t="s">
        <v>190</v>
      </c>
      <c r="E12" s="63" t="s">
        <v>153</v>
      </c>
      <c r="F12" s="13" t="str">
        <f t="shared" si="4"/>
        <v>MA_07_05_CO_IMG03_small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MA_07_05_CO_IMG03_zoom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t="s">
        <v>196</v>
      </c>
      <c r="K12" s="64"/>
      <c r="O12" s="2" t="str">
        <f>'Definición técnica de imagenes'!A18</f>
        <v>Diaporama F1</v>
      </c>
    </row>
    <row r="13" spans="1:16" s="11" customFormat="1" ht="202.5" x14ac:dyDescent="0.25">
      <c r="A13" s="12" t="str">
        <f t="shared" si="3"/>
        <v>IMG04</v>
      </c>
      <c r="B13" s="62" t="s">
        <v>198</v>
      </c>
      <c r="C13" s="20" t="str">
        <f t="shared" si="0"/>
        <v>Cuaderno de Estudio</v>
      </c>
      <c r="D13" s="63" t="s">
        <v>187</v>
      </c>
      <c r="E13" s="63" t="s">
        <v>153</v>
      </c>
      <c r="F13" s="13" t="str">
        <f t="shared" si="4"/>
        <v>MA_07_05_CO_IMG04_small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MA_07_05_CO_IMG04_zoom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t="s">
        <v>199</v>
      </c>
      <c r="K13" s="64"/>
      <c r="O13" s="2" t="str">
        <f>'Definición técnica de imagenes'!A19</f>
        <v>F4</v>
      </c>
    </row>
    <row r="14" spans="1:16" s="11" customFormat="1" ht="175.5" x14ac:dyDescent="0.25">
      <c r="A14" s="12" t="str">
        <f t="shared" si="3"/>
        <v>IMG05</v>
      </c>
      <c r="B14" s="62" t="s">
        <v>198</v>
      </c>
      <c r="C14" s="20" t="str">
        <f t="shared" si="0"/>
        <v>Cuaderno de Estudio</v>
      </c>
      <c r="D14" s="63" t="s">
        <v>187</v>
      </c>
      <c r="E14" s="63" t="s">
        <v>153</v>
      </c>
      <c r="F14" s="13" t="str">
        <f t="shared" si="4"/>
        <v>MA_07_05_CO_IMG05_small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MA_07_05_CO_IMG05_zoom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t="s">
        <v>197</v>
      </c>
      <c r="K14" s="64"/>
      <c r="O14" s="2" t="str">
        <f>'Definición técnica de imagenes'!A22</f>
        <v>F6</v>
      </c>
    </row>
    <row r="15" spans="1:16" s="11" customFormat="1" ht="108" x14ac:dyDescent="0.25">
      <c r="A15" s="12" t="str">
        <f t="shared" si="3"/>
        <v>IMG06</v>
      </c>
      <c r="B15" s="62" t="s">
        <v>198</v>
      </c>
      <c r="C15" s="20" t="str">
        <f t="shared" si="0"/>
        <v>Cuaderno de Estudio</v>
      </c>
      <c r="D15" s="63" t="s">
        <v>187</v>
      </c>
      <c r="E15" s="63" t="s">
        <v>153</v>
      </c>
      <c r="F15" s="13" t="str">
        <f t="shared" si="4"/>
        <v>MA_07_05_CO_IMG06_small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MA_07_05_CO_IMG06_zoom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103" t="s">
        <v>200</v>
      </c>
      <c r="K15" s="103"/>
      <c r="O15" s="2" t="str">
        <f>'Definición técnica de imagenes'!A24</f>
        <v>F6B</v>
      </c>
    </row>
    <row r="16" spans="1:16" s="11" customFormat="1" ht="14.25" x14ac:dyDescent="0.3">
      <c r="A16" s="12" t="str">
        <f t="shared" si="3"/>
        <v>IMG07</v>
      </c>
      <c r="B16" s="62">
        <v>311167628</v>
      </c>
      <c r="C16" s="20" t="str">
        <f t="shared" si="0"/>
        <v>Cuaderno de Estudio</v>
      </c>
      <c r="D16" s="63" t="s">
        <v>190</v>
      </c>
      <c r="E16" s="63" t="s">
        <v>153</v>
      </c>
      <c r="F16" s="13" t="str">
        <f t="shared" si="4"/>
        <v>MA_07_05_CO_IMG07_small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MA_07_05_CO_IMG07_zoom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104" t="s">
        <v>201</v>
      </c>
      <c r="K16" s="105"/>
      <c r="O16" s="2" t="str">
        <f>'Definición técnica de imagenes'!A25</f>
        <v>F7</v>
      </c>
    </row>
    <row r="17" spans="1:15" s="11" customFormat="1" ht="256.5" x14ac:dyDescent="0.25">
      <c r="A17" s="12" t="str">
        <f t="shared" si="3"/>
        <v>IMG08</v>
      </c>
      <c r="B17" s="62" t="s">
        <v>198</v>
      </c>
      <c r="C17" s="20" t="str">
        <f t="shared" si="0"/>
        <v>Cuaderno de Estudio</v>
      </c>
      <c r="D17" s="63" t="s">
        <v>187</v>
      </c>
      <c r="E17" s="63" t="s">
        <v>153</v>
      </c>
      <c r="F17" s="13" t="str">
        <f t="shared" si="4"/>
        <v>MA_07_05_CO_IMG08_small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MA_07_05_CO_IMG08_zoom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103" t="s">
        <v>203</v>
      </c>
      <c r="K17" s="103"/>
      <c r="O17" s="2" t="str">
        <f>'Definición técnica de imagenes'!A27</f>
        <v>F7B</v>
      </c>
    </row>
    <row r="18" spans="1:15" s="11" customFormat="1" ht="310.5" x14ac:dyDescent="0.25">
      <c r="A18" s="12" t="str">
        <f t="shared" si="3"/>
        <v>IMG09</v>
      </c>
      <c r="B18" s="62" t="s">
        <v>198</v>
      </c>
      <c r="C18" s="20" t="str">
        <f t="shared" si="0"/>
        <v>Cuaderno de Estudio</v>
      </c>
      <c r="D18" s="63" t="s">
        <v>187</v>
      </c>
      <c r="E18" s="63" t="s">
        <v>153</v>
      </c>
      <c r="F18" s="13" t="str">
        <f t="shared" si="4"/>
        <v>MA_07_05_CO_IMG09_small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MA_07_05_CO_IMG09_zoom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103" t="s">
        <v>204</v>
      </c>
      <c r="K18" s="103"/>
      <c r="O18" s="2" t="str">
        <f>'Definición técnica de imagenes'!A30</f>
        <v>F8</v>
      </c>
    </row>
    <row r="19" spans="1:15" s="11" customFormat="1" ht="229.5" x14ac:dyDescent="0.3">
      <c r="A19" s="12" t="str">
        <f t="shared" ref="A19:A50" si="6">IF(OR(B19&lt;&gt;"",J19&lt;&gt;""),CONCATENATE(LEFT(A18,3),IF(MID(A18,4,2)+1&lt;10,CONCATENATE("0",MID(A18,4,2)+1),MID(A18,4,2)+1)),"")</f>
        <v>IMG10</v>
      </c>
      <c r="B19" s="62" t="s">
        <v>198</v>
      </c>
      <c r="C19" s="20" t="str">
        <f t="shared" si="0"/>
        <v>Cuaderno de Estudio</v>
      </c>
      <c r="D19" s="63" t="s">
        <v>187</v>
      </c>
      <c r="E19" s="63" t="s">
        <v>153</v>
      </c>
      <c r="F19" s="13" t="str">
        <f t="shared" si="4"/>
        <v>MA_07_05_CO_IMG10_small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MA_07_05_CO_IMG10_zoom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104" t="s">
        <v>202</v>
      </c>
      <c r="K19" s="105"/>
      <c r="O19" s="2" t="str">
        <f>'Definición técnica de imagenes'!A31</f>
        <v>F10</v>
      </c>
    </row>
    <row r="20" spans="1:15" s="11" customFormat="1" ht="135" x14ac:dyDescent="0.25">
      <c r="A20" s="12" t="str">
        <f t="shared" si="6"/>
        <v>IMG11</v>
      </c>
      <c r="B20" s="62" t="s">
        <v>198</v>
      </c>
      <c r="C20" s="20" t="str">
        <f t="shared" si="0"/>
        <v>Cuaderno de Estudio</v>
      </c>
      <c r="D20" s="63" t="s">
        <v>187</v>
      </c>
      <c r="E20" s="63" t="s">
        <v>153</v>
      </c>
      <c r="F20" s="13" t="str">
        <f t="shared" si="4"/>
        <v>MA_07_05_CO_IMG11_small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MA_07_05_CO_IMG11_zoom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t="s">
        <v>205</v>
      </c>
      <c r="K20" s="103"/>
      <c r="O20" s="2" t="str">
        <f>'Definición técnica de imagenes'!A32</f>
        <v>F10B</v>
      </c>
    </row>
    <row r="21" spans="1:15" s="11" customFormat="1" ht="202.5" x14ac:dyDescent="0.25">
      <c r="A21" s="12" t="str">
        <f t="shared" si="6"/>
        <v>IMG12</v>
      </c>
      <c r="B21" s="62" t="s">
        <v>198</v>
      </c>
      <c r="C21" s="20" t="str">
        <f t="shared" si="0"/>
        <v>Cuaderno de Estudio</v>
      </c>
      <c r="D21" s="63" t="s">
        <v>187</v>
      </c>
      <c r="E21" s="63" t="s">
        <v>153</v>
      </c>
      <c r="F21" s="13" t="str">
        <f t="shared" si="4"/>
        <v>MA_07_05_CO_IMG12_small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MA_07_05_CO_IMG12_zoom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103" t="s">
        <v>206</v>
      </c>
      <c r="K21" s="103"/>
      <c r="O21" s="2" t="str">
        <f>'Definición técnica de imagenes'!A33</f>
        <v>F11</v>
      </c>
    </row>
    <row r="22" spans="1:15" s="11" customFormat="1" ht="243" x14ac:dyDescent="0.25">
      <c r="A22" s="12" t="str">
        <f t="shared" si="6"/>
        <v>IMG13</v>
      </c>
      <c r="B22" s="62" t="s">
        <v>198</v>
      </c>
      <c r="C22" s="20" t="str">
        <f t="shared" si="0"/>
        <v>Cuaderno de Estudio</v>
      </c>
      <c r="D22" s="63" t="s">
        <v>187</v>
      </c>
      <c r="E22" s="63" t="s">
        <v>153</v>
      </c>
      <c r="F22" s="13" t="str">
        <f t="shared" si="4"/>
        <v>MA_07_05_CO_IMG13_small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MA_07_05_CO_IMG13_zoom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103" t="s">
        <v>207</v>
      </c>
      <c r="K22" s="106"/>
      <c r="O22" s="2" t="str">
        <f>'Definición técnica de imagenes'!A34</f>
        <v>F12</v>
      </c>
    </row>
    <row r="23" spans="1:15" s="11" customFormat="1" ht="283.5" x14ac:dyDescent="0.25">
      <c r="A23" s="12" t="str">
        <f t="shared" si="6"/>
        <v>IMG14</v>
      </c>
      <c r="B23" s="62" t="s">
        <v>198</v>
      </c>
      <c r="C23" s="20" t="str">
        <f t="shared" si="0"/>
        <v>Cuaderno de Estudio</v>
      </c>
      <c r="D23" s="63" t="s">
        <v>187</v>
      </c>
      <c r="E23" s="63" t="s">
        <v>153</v>
      </c>
      <c r="F23" s="13" t="str">
        <f t="shared" si="4"/>
        <v>MA_07_05_CO_IMG14_small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MA_07_05_CO_IMG14_zoom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103" t="s">
        <v>208</v>
      </c>
      <c r="K23" s="64"/>
      <c r="O23" s="2" t="str">
        <f>'Definición técnica de imagenes'!A35</f>
        <v>F13</v>
      </c>
    </row>
    <row r="24" spans="1:15" s="11" customFormat="1" ht="297" x14ac:dyDescent="0.25">
      <c r="A24" s="12" t="str">
        <f t="shared" si="6"/>
        <v>IMG15</v>
      </c>
      <c r="B24" s="62" t="s">
        <v>198</v>
      </c>
      <c r="C24" s="20" t="str">
        <f t="shared" si="0"/>
        <v>Cuaderno de Estudio</v>
      </c>
      <c r="D24" s="63" t="s">
        <v>187</v>
      </c>
      <c r="E24" s="63" t="s">
        <v>153</v>
      </c>
      <c r="F24" s="13" t="str">
        <f t="shared" si="4"/>
        <v>MA_07_05_CO_IMG15_small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MA_07_05_CO_IMG15_zoom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103" t="s">
        <v>209</v>
      </c>
      <c r="K24" s="65"/>
      <c r="O24" s="2" t="str">
        <f>'Definición técnica de imagenes'!A37</f>
        <v>F13B</v>
      </c>
    </row>
    <row r="25" spans="1:15" s="11" customFormat="1" ht="150.75" customHeight="1" x14ac:dyDescent="0.25">
      <c r="A25" s="12" t="str">
        <f t="shared" si="6"/>
        <v>IMG16</v>
      </c>
      <c r="B25" s="62" t="s">
        <v>198</v>
      </c>
      <c r="C25" s="20" t="str">
        <f t="shared" si="0"/>
        <v>Cuaderno de Estudio</v>
      </c>
      <c r="D25" s="63" t="s">
        <v>187</v>
      </c>
      <c r="E25" s="63" t="s">
        <v>153</v>
      </c>
      <c r="F25" s="13" t="str">
        <f t="shared" si="4"/>
        <v>MA_07_05_CO_IMG16_small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MA_07_05_CO_IMG16_zoom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t="s">
        <v>210</v>
      </c>
      <c r="K25" s="64"/>
    </row>
    <row r="26" spans="1:15" s="11" customFormat="1" ht="112.5" customHeight="1" x14ac:dyDescent="0.25">
      <c r="A26" s="12" t="str">
        <f t="shared" si="6"/>
        <v>IMG17</v>
      </c>
      <c r="B26" s="62"/>
      <c r="C26" s="20" t="str">
        <f t="shared" si="0"/>
        <v>Cuaderno de Estudio</v>
      </c>
      <c r="D26" s="63" t="s">
        <v>187</v>
      </c>
      <c r="E26" s="63" t="s">
        <v>153</v>
      </c>
      <c r="F26" s="13" t="str">
        <f t="shared" si="4"/>
        <v>MA_07_05_CO_IMG17_small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MA_07_05_CO_IMG17_zoom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t="s">
        <v>211</v>
      </c>
      <c r="K26" s="64"/>
    </row>
    <row r="27" spans="1:15" s="11" customFormat="1" ht="171" customHeight="1" x14ac:dyDescent="0.25">
      <c r="A27" s="12" t="str">
        <f t="shared" si="6"/>
        <v>IMG18</v>
      </c>
      <c r="B27" s="62" t="s">
        <v>198</v>
      </c>
      <c r="C27" s="20" t="str">
        <f t="shared" si="0"/>
        <v>Cuaderno de Estudio</v>
      </c>
      <c r="D27" s="63" t="s">
        <v>187</v>
      </c>
      <c r="E27" s="63" t="s">
        <v>153</v>
      </c>
      <c r="F27" s="13" t="str">
        <f t="shared" si="4"/>
        <v>MA_07_05_CO_IMG18_small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MA_07_05_CO_IMG18_zoom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s="64" t="s">
        <v>212</v>
      </c>
      <c r="K27" s="64"/>
      <c r="O27" s="2"/>
    </row>
    <row r="28" spans="1:15" s="11" customFormat="1" ht="94.5" x14ac:dyDescent="0.25">
      <c r="A28" s="12" t="str">
        <f t="shared" si="6"/>
        <v>IMG19</v>
      </c>
      <c r="B28" s="62" t="s">
        <v>198</v>
      </c>
      <c r="C28" s="20" t="str">
        <f t="shared" si="0"/>
        <v>Cuaderno de Estudio</v>
      </c>
      <c r="D28" s="63" t="s">
        <v>187</v>
      </c>
      <c r="E28" s="63" t="s">
        <v>153</v>
      </c>
      <c r="F28" s="13" t="str">
        <f t="shared" si="4"/>
        <v>MA_07_05_CO_IMG19_small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MA_07_05_CO_IMG19_zoom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s="64" t="s">
        <v>213</v>
      </c>
      <c r="K28" s="64"/>
    </row>
    <row r="29" spans="1:15" s="11" customFormat="1" ht="175.5" x14ac:dyDescent="0.25">
      <c r="A29" s="12" t="str">
        <f t="shared" si="6"/>
        <v>IMG20</v>
      </c>
      <c r="B29" s="62" t="s">
        <v>198</v>
      </c>
      <c r="C29" s="20" t="str">
        <f t="shared" si="0"/>
        <v>Cuaderno de Estudio</v>
      </c>
      <c r="D29" s="63" t="s">
        <v>187</v>
      </c>
      <c r="E29" s="63" t="s">
        <v>153</v>
      </c>
      <c r="F29" s="13" t="str">
        <f t="shared" si="4"/>
        <v>MA_07_05_CO_IMG20_small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MA_07_05_CO_IMG20_zoom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4" t="s">
        <v>214</v>
      </c>
      <c r="K29" s="64"/>
    </row>
    <row r="30" spans="1:15" s="11" customFormat="1" ht="189" x14ac:dyDescent="0.25">
      <c r="A30" s="12" t="str">
        <f t="shared" si="6"/>
        <v>IMG21</v>
      </c>
      <c r="B30" s="62" t="s">
        <v>198</v>
      </c>
      <c r="C30" s="20" t="str">
        <f t="shared" si="0"/>
        <v>Cuaderno de Estudio</v>
      </c>
      <c r="D30" s="63" t="s">
        <v>187</v>
      </c>
      <c r="E30" s="63" t="s">
        <v>153</v>
      </c>
      <c r="F30" s="13" t="str">
        <f t="shared" si="4"/>
        <v>MA_07_05_CO_IMG21_small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MA_07_05_CO_IMG21_zoom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4" t="s">
        <v>215</v>
      </c>
      <c r="K30" s="64"/>
    </row>
    <row r="31" spans="1:15" s="11" customFormat="1" ht="202.5" x14ac:dyDescent="0.25">
      <c r="A31" s="12" t="str">
        <f t="shared" si="6"/>
        <v>IMG22</v>
      </c>
      <c r="B31" s="62" t="s">
        <v>198</v>
      </c>
      <c r="C31" s="20" t="str">
        <f t="shared" si="0"/>
        <v>Cuaderno de Estudio</v>
      </c>
      <c r="D31" s="63" t="s">
        <v>187</v>
      </c>
      <c r="E31" s="63" t="s">
        <v>153</v>
      </c>
      <c r="F31" s="13" t="str">
        <f t="shared" si="4"/>
        <v>MA_07_05_CO_IMG22_small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MA_07_05_CO_IMG22_zoom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4" t="s">
        <v>216</v>
      </c>
      <c r="K31" s="64"/>
    </row>
    <row r="32" spans="1:15" s="11" customFormat="1" ht="213.75" customHeight="1" x14ac:dyDescent="0.25">
      <c r="A32" s="12" t="str">
        <f t="shared" si="6"/>
        <v>IMG23</v>
      </c>
      <c r="B32" s="62" t="s">
        <v>198</v>
      </c>
      <c r="C32" s="20" t="str">
        <f t="shared" si="0"/>
        <v>Cuaderno de Estudio</v>
      </c>
      <c r="D32" s="63" t="s">
        <v>187</v>
      </c>
      <c r="E32" s="63" t="s">
        <v>153</v>
      </c>
      <c r="F32" s="13" t="str">
        <f t="shared" si="4"/>
        <v>MA_07_05_CO_IMG23_small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MA_07_05_CO_IMG23_zoom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3" t="s">
        <v>217</v>
      </c>
      <c r="K32" s="64"/>
    </row>
    <row r="33" spans="1:15" s="11" customFormat="1" ht="121.5" x14ac:dyDescent="0.25">
      <c r="A33" s="12" t="str">
        <f t="shared" si="6"/>
        <v>IMG24</v>
      </c>
      <c r="B33" s="62" t="s">
        <v>198</v>
      </c>
      <c r="C33" s="20" t="str">
        <f t="shared" si="0"/>
        <v>Cuaderno de Estudio</v>
      </c>
      <c r="D33" s="63" t="s">
        <v>187</v>
      </c>
      <c r="E33" s="63" t="s">
        <v>153</v>
      </c>
      <c r="F33" s="13" t="str">
        <f t="shared" si="4"/>
        <v>MA_07_05_CO_IMG24_small</v>
      </c>
      <c r="G33" s="13" t="str">
        <f ca="1">IF($F33&lt;&gt;"",IF($G$4="Recurso",VLOOKUP($E33,OFFSET('Definición técnica de imagenes'!$A$1,MATCH($G$5,'Definición técnica de imagenes'!$A$1:$A$104,0)-1,1,COUNTIF('Definición técnica de imagenes'!$A$3:$A$102,$G$5),5),5,FALSE),'Definición técnica de imagenes'!$F$16),"")</f>
        <v>526 x 370 px</v>
      </c>
      <c r="H33" s="13" t="str">
        <f t="shared" ca="1" si="5"/>
        <v>MA_07_05_CO_IMG24_zoom</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600 px</v>
      </c>
      <c r="J33" s="63" t="s">
        <v>218</v>
      </c>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3"/>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4"/>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63"/>
      <c r="K37" s="64"/>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63"/>
      <c r="K38" s="64"/>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4"/>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4"/>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4"/>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4"/>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4"/>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4"/>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4"/>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4"/>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4"/>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4"/>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4"/>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4"/>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4"/>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4"/>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4"/>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4"/>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4"/>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4"/>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4"/>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4"/>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4"/>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ColWidth="11"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87" t="s">
        <v>38</v>
      </c>
      <c r="B1" s="88"/>
      <c r="C1" s="88"/>
      <c r="D1" s="88"/>
      <c r="E1" s="88"/>
      <c r="F1" s="89"/>
    </row>
    <row r="2" spans="1:11" x14ac:dyDescent="0.25">
      <c r="A2" s="30" t="s">
        <v>42</v>
      </c>
      <c r="B2" s="31"/>
      <c r="C2" s="90" t="s">
        <v>13</v>
      </c>
      <c r="D2" s="91"/>
      <c r="E2" s="92"/>
      <c r="F2" s="32"/>
    </row>
    <row r="3" spans="1:11" ht="63" x14ac:dyDescent="0.25">
      <c r="A3" s="33" t="s">
        <v>43</v>
      </c>
      <c r="B3" s="31"/>
      <c r="C3" s="96" t="s">
        <v>14</v>
      </c>
      <c r="D3" s="97"/>
      <c r="E3" s="98"/>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99" t="str">
        <f>CONCATENATE(H21,"_",I21,"_",J21,"_CO")</f>
        <v>LE_07_04_CO</v>
      </c>
      <c r="E5" s="100"/>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85" t="str">
        <f>CONCATENATE("SolicitudGrafica_",D5,".xls")</f>
        <v>SolicitudGrafica_LE_07_04_CO.xls</v>
      </c>
      <c r="E7" s="85"/>
      <c r="F7" s="86"/>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87" t="s">
        <v>41</v>
      </c>
      <c r="B13" s="88"/>
      <c r="C13" s="88"/>
      <c r="D13" s="88"/>
      <c r="E13" s="88"/>
      <c r="F13" s="89"/>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0" t="s">
        <v>49</v>
      </c>
      <c r="D15" s="91"/>
      <c r="E15" s="91"/>
      <c r="F15" s="92"/>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3" t="str">
        <f>CONCATENATE(H21,"_",I21,"_",J21,"_",K45)</f>
        <v>LE_07_04_REC10</v>
      </c>
      <c r="E17" s="94"/>
      <c r="F17" s="95"/>
      <c r="J17" s="22">
        <v>14</v>
      </c>
      <c r="K17" s="22">
        <v>14</v>
      </c>
    </row>
    <row r="18" spans="1:11" ht="79.5" thickBot="1" x14ac:dyDescent="0.3">
      <c r="A18" s="33" t="s">
        <v>48</v>
      </c>
      <c r="B18" s="31"/>
      <c r="C18" s="59" t="s">
        <v>120</v>
      </c>
      <c r="D18" s="85" t="str">
        <f>CONCATENATE("SolicitudGrafica_",D17,".xls")</f>
        <v>SolicitudGrafica_LE_07_04_REC10.xls</v>
      </c>
      <c r="E18" s="85"/>
      <c r="F18" s="86"/>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2" t="s">
        <v>56</v>
      </c>
      <c r="B1" s="102" t="s">
        <v>149</v>
      </c>
      <c r="C1" s="102" t="s">
        <v>63</v>
      </c>
      <c r="D1" s="102" t="s">
        <v>64</v>
      </c>
      <c r="E1" s="102" t="s">
        <v>5</v>
      </c>
      <c r="F1" s="102" t="s">
        <v>65</v>
      </c>
      <c r="G1" s="102" t="s">
        <v>66</v>
      </c>
      <c r="H1" s="101" t="s">
        <v>68</v>
      </c>
      <c r="I1" s="101"/>
    </row>
    <row r="2" spans="1:10" x14ac:dyDescent="0.25">
      <c r="A2" s="102"/>
      <c r="B2" s="102"/>
      <c r="C2" s="102"/>
      <c r="D2" s="102"/>
      <c r="E2" s="102"/>
      <c r="F2" s="102"/>
      <c r="G2" s="102"/>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67"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1" customFormat="1" ht="14.65" customHeight="1" x14ac:dyDescent="0.25">
      <c r="A15" s="69" t="s">
        <v>96</v>
      </c>
      <c r="B15" s="69"/>
      <c r="C15" s="69" t="s">
        <v>97</v>
      </c>
      <c r="D15" s="70" t="s">
        <v>98</v>
      </c>
      <c r="E15" s="69" t="s">
        <v>93</v>
      </c>
      <c r="F15" s="69" t="s">
        <v>117</v>
      </c>
      <c r="G15" s="69"/>
      <c r="H15" s="70" t="s">
        <v>122</v>
      </c>
      <c r="I15" s="69"/>
      <c r="J15" s="71"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66"/>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66"/>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cen_3f_cdo_pc10a</cp:lastModifiedBy>
  <dcterms:created xsi:type="dcterms:W3CDTF">2014-07-01T23:43:25Z</dcterms:created>
  <dcterms:modified xsi:type="dcterms:W3CDTF">2016-01-28T15:45:44Z</dcterms:modified>
</cp:coreProperties>
</file>